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Movimenti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Budget familiare</t>
        </is>
      </c>
    </row>
    <row r="2">
      <c r="A2" t="inlineStr">
        <is>
          <t>Anno</t>
        </is>
      </c>
      <c r="B2" s="2" t="n">
        <v>2026</v>
      </c>
    </row>
    <row r="3">
      <c r="A3" t="inlineStr">
        <is>
          <t>Mesi con movimenti</t>
        </is>
      </c>
      <c r="B3" s="3">
        <f>SUMPRODUCT(--((C17:N17&lt;&gt;0)+(C18:N18&lt;&gt;0)&gt;0))</f>
        <v/>
      </c>
    </row>
    <row r="4">
      <c r="A4" s="4" t="inlineStr">
        <is>
          <t>Scrivi nella colonna B quanto prevedi al mese. Gli importi reali arrivano dal foglio Movimenti: una riga per ogni pagamento.</t>
        </is>
      </c>
    </row>
    <row r="6" ht="32" customHeight="1">
      <c r="A6" s="5" t="inlineStr">
        <is>
          <t>Categoria</t>
        </is>
      </c>
      <c r="B6" s="6" t="inlineStr">
        <is>
          <t>Previsto al mese</t>
        </is>
      </c>
      <c r="C6" s="6" t="inlineStr">
        <is>
          <t>gen</t>
        </is>
      </c>
      <c r="D6" s="6" t="inlineStr">
        <is>
          <t>feb</t>
        </is>
      </c>
      <c r="E6" s="6" t="inlineStr">
        <is>
          <t>mar</t>
        </is>
      </c>
      <c r="F6" s="6" t="inlineStr">
        <is>
          <t>apr</t>
        </is>
      </c>
      <c r="G6" s="6" t="inlineStr">
        <is>
          <t>mag</t>
        </is>
      </c>
      <c r="H6" s="6" t="inlineStr">
        <is>
          <t>giu</t>
        </is>
      </c>
      <c r="I6" s="6" t="inlineStr">
        <is>
          <t>lug</t>
        </is>
      </c>
      <c r="J6" s="6" t="inlineStr">
        <is>
          <t>ago</t>
        </is>
      </c>
      <c r="K6" s="6" t="inlineStr">
        <is>
          <t>set</t>
        </is>
      </c>
      <c r="L6" s="6" t="inlineStr">
        <is>
          <t>ott</t>
        </is>
      </c>
      <c r="M6" s="6" t="inlineStr">
        <is>
          <t>nov</t>
        </is>
      </c>
      <c r="N6" s="6" t="inlineStr">
        <is>
          <t>dic</t>
        </is>
      </c>
      <c r="O6" s="6" t="inlineStr">
        <is>
          <t>Reale, anno</t>
        </is>
      </c>
      <c r="P6" s="6" t="inlineStr">
        <is>
          <t>Previsto finora</t>
        </is>
      </c>
      <c r="Q6" s="6" t="inlineStr">
        <is>
          <t>Differenza</t>
        </is>
      </c>
    </row>
    <row r="7">
      <c r="A7" s="7" t="inlineStr">
        <is>
          <t>Entrate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Stipendio</t>
        </is>
      </c>
      <c r="B8" s="10" t="n">
        <v>6200</v>
      </c>
      <c r="C8" s="11">
        <f>SUMIFS('Movimenti'!$D$2:$D$500,'Movimenti'!$C$2:$C$500,$A8,'Movimenti'!$A$2:$A$500,"&gt;="&amp;DATE($B$2,1,1),'Movimenti'!$A$2:$A$500,"&lt;"&amp;DATE($B$2,1+1,1))</f>
        <v/>
      </c>
      <c r="D8" s="11">
        <f>SUMIFS('Movimenti'!$D$2:$D$500,'Movimenti'!$C$2:$C$500,$A8,'Movimenti'!$A$2:$A$500,"&gt;="&amp;DATE($B$2,2,1),'Movimenti'!$A$2:$A$500,"&lt;"&amp;DATE($B$2,2+1,1))</f>
        <v/>
      </c>
      <c r="E8" s="11">
        <f>SUMIFS('Movimenti'!$D$2:$D$500,'Movimenti'!$C$2:$C$500,$A8,'Movimenti'!$A$2:$A$500,"&gt;="&amp;DATE($B$2,3,1),'Movimenti'!$A$2:$A$500,"&lt;"&amp;DATE($B$2,3+1,1))</f>
        <v/>
      </c>
      <c r="F8" s="11">
        <f>SUMIFS('Movimenti'!$D$2:$D$500,'Movimenti'!$C$2:$C$500,$A8,'Movimenti'!$A$2:$A$500,"&gt;="&amp;DATE($B$2,4,1),'Movimenti'!$A$2:$A$500,"&lt;"&amp;DATE($B$2,4+1,1))</f>
        <v/>
      </c>
      <c r="G8" s="11">
        <f>SUMIFS('Movimenti'!$D$2:$D$500,'Movimenti'!$C$2:$C$500,$A8,'Movimenti'!$A$2:$A$500,"&gt;="&amp;DATE($B$2,5,1),'Movimenti'!$A$2:$A$500,"&lt;"&amp;DATE($B$2,5+1,1))</f>
        <v/>
      </c>
      <c r="H8" s="11">
        <f>SUMIFS('Movimenti'!$D$2:$D$500,'Movimenti'!$C$2:$C$500,$A8,'Movimenti'!$A$2:$A$500,"&gt;="&amp;DATE($B$2,6,1),'Movimenti'!$A$2:$A$500,"&lt;"&amp;DATE($B$2,6+1,1))</f>
        <v/>
      </c>
      <c r="I8" s="11">
        <f>SUMIFS('Movimenti'!$D$2:$D$500,'Movimenti'!$C$2:$C$500,$A8,'Movimenti'!$A$2:$A$500,"&gt;="&amp;DATE($B$2,7,1),'Movimenti'!$A$2:$A$500,"&lt;"&amp;DATE($B$2,7+1,1))</f>
        <v/>
      </c>
      <c r="J8" s="11">
        <f>SUMIFS('Movimenti'!$D$2:$D$500,'Movimenti'!$C$2:$C$500,$A8,'Movimenti'!$A$2:$A$500,"&gt;="&amp;DATE($B$2,8,1),'Movimenti'!$A$2:$A$500,"&lt;"&amp;DATE($B$2,8+1,1))</f>
        <v/>
      </c>
      <c r="K8" s="11">
        <f>SUMIFS('Movimenti'!$D$2:$D$500,'Movimenti'!$C$2:$C$500,$A8,'Movimenti'!$A$2:$A$500,"&gt;="&amp;DATE($B$2,9,1),'Movimenti'!$A$2:$A$500,"&lt;"&amp;DATE($B$2,9+1,1))</f>
        <v/>
      </c>
      <c r="L8" s="11">
        <f>SUMIFS('Movimenti'!$D$2:$D$500,'Movimenti'!$C$2:$C$500,$A8,'Movimenti'!$A$2:$A$500,"&gt;="&amp;DATE($B$2,10,1),'Movimenti'!$A$2:$A$500,"&lt;"&amp;DATE($B$2,10+1,1))</f>
        <v/>
      </c>
      <c r="M8" s="11">
        <f>SUMIFS('Movimenti'!$D$2:$D$500,'Movimenti'!$C$2:$C$500,$A8,'Movimenti'!$A$2:$A$500,"&gt;="&amp;DATE($B$2,11,1),'Movimenti'!$A$2:$A$500,"&lt;"&amp;DATE($B$2,11+1,1))</f>
        <v/>
      </c>
      <c r="N8" s="11">
        <f>SUMIFS('Movimenti'!$D$2:$D$500,'Movimenti'!$C$2:$C$500,$A8,'Movimenti'!$A$2:$A$500,"&gt;="&amp;DATE($B$2,12,1),'Movimenti'!$A$2:$A$500,"&lt;"&amp;DATE($B$2,12+1,1))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Spese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Casa</t>
        </is>
      </c>
      <c r="B10" s="10" t="n">
        <v>1850</v>
      </c>
      <c r="C10" s="11">
        <f>-SUMIFS('Movimenti'!$D$2:$D$500,'Movimenti'!$C$2:$C$500,$A10,'Movimenti'!$A$2:$A$500,"&gt;="&amp;DATE($B$2,1,1),'Movimenti'!$A$2:$A$500,"&lt;"&amp;DATE($B$2,1+1,1))</f>
        <v/>
      </c>
      <c r="D10" s="11">
        <f>-SUMIFS('Movimenti'!$D$2:$D$500,'Movimenti'!$C$2:$C$500,$A10,'Movimenti'!$A$2:$A$500,"&gt;="&amp;DATE($B$2,2,1),'Movimenti'!$A$2:$A$500,"&lt;"&amp;DATE($B$2,2+1,1))</f>
        <v/>
      </c>
      <c r="E10" s="11">
        <f>-SUMIFS('Movimenti'!$D$2:$D$500,'Movimenti'!$C$2:$C$500,$A10,'Movimenti'!$A$2:$A$500,"&gt;="&amp;DATE($B$2,3,1),'Movimenti'!$A$2:$A$500,"&lt;"&amp;DATE($B$2,3+1,1))</f>
        <v/>
      </c>
      <c r="F10" s="11">
        <f>-SUMIFS('Movimenti'!$D$2:$D$500,'Movimenti'!$C$2:$C$500,$A10,'Movimenti'!$A$2:$A$500,"&gt;="&amp;DATE($B$2,4,1),'Movimenti'!$A$2:$A$500,"&lt;"&amp;DATE($B$2,4+1,1))</f>
        <v/>
      </c>
      <c r="G10" s="11">
        <f>-SUMIFS('Movimenti'!$D$2:$D$500,'Movimenti'!$C$2:$C$500,$A10,'Movimenti'!$A$2:$A$500,"&gt;="&amp;DATE($B$2,5,1),'Movimenti'!$A$2:$A$500,"&lt;"&amp;DATE($B$2,5+1,1))</f>
        <v/>
      </c>
      <c r="H10" s="11">
        <f>-SUMIFS('Movimenti'!$D$2:$D$500,'Movimenti'!$C$2:$C$500,$A10,'Movimenti'!$A$2:$A$500,"&gt;="&amp;DATE($B$2,6,1),'Movimenti'!$A$2:$A$500,"&lt;"&amp;DATE($B$2,6+1,1))</f>
        <v/>
      </c>
      <c r="I10" s="11">
        <f>-SUMIFS('Movimenti'!$D$2:$D$500,'Movimenti'!$C$2:$C$500,$A10,'Movimenti'!$A$2:$A$500,"&gt;="&amp;DATE($B$2,7,1),'Movimenti'!$A$2:$A$500,"&lt;"&amp;DATE($B$2,7+1,1))</f>
        <v/>
      </c>
      <c r="J10" s="11">
        <f>-SUMIFS('Movimenti'!$D$2:$D$500,'Movimenti'!$C$2:$C$500,$A10,'Movimenti'!$A$2:$A$500,"&gt;="&amp;DATE($B$2,8,1),'Movimenti'!$A$2:$A$500,"&lt;"&amp;DATE($B$2,8+1,1))</f>
        <v/>
      </c>
      <c r="K10" s="11">
        <f>-SUMIFS('Movimenti'!$D$2:$D$500,'Movimenti'!$C$2:$C$500,$A10,'Movimenti'!$A$2:$A$500,"&gt;="&amp;DATE($B$2,9,1),'Movimenti'!$A$2:$A$500,"&lt;"&amp;DATE($B$2,9+1,1))</f>
        <v/>
      </c>
      <c r="L10" s="11">
        <f>-SUMIFS('Movimenti'!$D$2:$D$500,'Movimenti'!$C$2:$C$500,$A10,'Movimenti'!$A$2:$A$500,"&gt;="&amp;DATE($B$2,10,1),'Movimenti'!$A$2:$A$500,"&lt;"&amp;DATE($B$2,10+1,1))</f>
        <v/>
      </c>
      <c r="M10" s="11">
        <f>-SUMIFS('Movimenti'!$D$2:$D$500,'Movimenti'!$C$2:$C$500,$A10,'Movimenti'!$A$2:$A$500,"&gt;="&amp;DATE($B$2,11,1),'Movimenti'!$A$2:$A$500,"&lt;"&amp;DATE($B$2,11+1,1))</f>
        <v/>
      </c>
      <c r="N10" s="11">
        <f>-SUMIFS('Movimenti'!$D$2:$D$500,'Movimenti'!$C$2:$C$500,$A10,'Movimenti'!$A$2:$A$500,"&gt;="&amp;DATE($B$2,12,1),'Movimenti'!$A$2:$A$500,"&lt;"&amp;DATE($B$2,12+1,1))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Salute</t>
        </is>
      </c>
      <c r="B11" s="10" t="n">
        <v>550</v>
      </c>
      <c r="C11" s="11">
        <f>-SUMIFS('Movimenti'!$D$2:$D$500,'Movimenti'!$C$2:$C$500,$A11,'Movimenti'!$A$2:$A$500,"&gt;="&amp;DATE($B$2,1,1),'Movimenti'!$A$2:$A$500,"&lt;"&amp;DATE($B$2,1+1,1))</f>
        <v/>
      </c>
      <c r="D11" s="11">
        <f>-SUMIFS('Movimenti'!$D$2:$D$500,'Movimenti'!$C$2:$C$500,$A11,'Movimenti'!$A$2:$A$500,"&gt;="&amp;DATE($B$2,2,1),'Movimenti'!$A$2:$A$500,"&lt;"&amp;DATE($B$2,2+1,1))</f>
        <v/>
      </c>
      <c r="E11" s="11">
        <f>-SUMIFS('Movimenti'!$D$2:$D$500,'Movimenti'!$C$2:$C$500,$A11,'Movimenti'!$A$2:$A$500,"&gt;="&amp;DATE($B$2,3,1),'Movimenti'!$A$2:$A$500,"&lt;"&amp;DATE($B$2,3+1,1))</f>
        <v/>
      </c>
      <c r="F11" s="11">
        <f>-SUMIFS('Movimenti'!$D$2:$D$500,'Movimenti'!$C$2:$C$500,$A11,'Movimenti'!$A$2:$A$500,"&gt;="&amp;DATE($B$2,4,1),'Movimenti'!$A$2:$A$500,"&lt;"&amp;DATE($B$2,4+1,1))</f>
        <v/>
      </c>
      <c r="G11" s="11">
        <f>-SUMIFS('Movimenti'!$D$2:$D$500,'Movimenti'!$C$2:$C$500,$A11,'Movimenti'!$A$2:$A$500,"&gt;="&amp;DATE($B$2,5,1),'Movimenti'!$A$2:$A$500,"&lt;"&amp;DATE($B$2,5+1,1))</f>
        <v/>
      </c>
      <c r="H11" s="11">
        <f>-SUMIFS('Movimenti'!$D$2:$D$500,'Movimenti'!$C$2:$C$500,$A11,'Movimenti'!$A$2:$A$500,"&gt;="&amp;DATE($B$2,6,1),'Movimenti'!$A$2:$A$500,"&lt;"&amp;DATE($B$2,6+1,1))</f>
        <v/>
      </c>
      <c r="I11" s="11">
        <f>-SUMIFS('Movimenti'!$D$2:$D$500,'Movimenti'!$C$2:$C$500,$A11,'Movimenti'!$A$2:$A$500,"&gt;="&amp;DATE($B$2,7,1),'Movimenti'!$A$2:$A$500,"&lt;"&amp;DATE($B$2,7+1,1))</f>
        <v/>
      </c>
      <c r="J11" s="11">
        <f>-SUMIFS('Movimenti'!$D$2:$D$500,'Movimenti'!$C$2:$C$500,$A11,'Movimenti'!$A$2:$A$500,"&gt;="&amp;DATE($B$2,8,1),'Movimenti'!$A$2:$A$500,"&lt;"&amp;DATE($B$2,8+1,1))</f>
        <v/>
      </c>
      <c r="K11" s="11">
        <f>-SUMIFS('Movimenti'!$D$2:$D$500,'Movimenti'!$C$2:$C$500,$A11,'Movimenti'!$A$2:$A$500,"&gt;="&amp;DATE($B$2,9,1),'Movimenti'!$A$2:$A$500,"&lt;"&amp;DATE($B$2,9+1,1))</f>
        <v/>
      </c>
      <c r="L11" s="11">
        <f>-SUMIFS('Movimenti'!$D$2:$D$500,'Movimenti'!$C$2:$C$500,$A11,'Movimenti'!$A$2:$A$500,"&gt;="&amp;DATE($B$2,10,1),'Movimenti'!$A$2:$A$500,"&lt;"&amp;DATE($B$2,10+1,1))</f>
        <v/>
      </c>
      <c r="M11" s="11">
        <f>-SUMIFS('Movimenti'!$D$2:$D$500,'Movimenti'!$C$2:$C$500,$A11,'Movimenti'!$A$2:$A$500,"&gt;="&amp;DATE($B$2,11,1),'Movimenti'!$A$2:$A$500,"&lt;"&amp;DATE($B$2,11+1,1))</f>
        <v/>
      </c>
      <c r="N11" s="11">
        <f>-SUMIFS('Movimenti'!$D$2:$D$500,'Movimenti'!$C$2:$C$500,$A11,'Movimenti'!$A$2:$A$500,"&gt;="&amp;DATE($B$2,12,1),'Movimenti'!$A$2:$A$500,"&lt;"&amp;DATE($B$2,12+1,1))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Alimentari</t>
        </is>
      </c>
      <c r="B12" s="10" t="n">
        <v>200</v>
      </c>
      <c r="C12" s="11">
        <f>-SUMIFS('Movimenti'!$D$2:$D$500,'Movimenti'!$C$2:$C$500,$A12,'Movimenti'!$A$2:$A$500,"&gt;="&amp;DATE($B$2,1,1),'Movimenti'!$A$2:$A$500,"&lt;"&amp;DATE($B$2,1+1,1))</f>
        <v/>
      </c>
      <c r="D12" s="11">
        <f>-SUMIFS('Movimenti'!$D$2:$D$500,'Movimenti'!$C$2:$C$500,$A12,'Movimenti'!$A$2:$A$500,"&gt;="&amp;DATE($B$2,2,1),'Movimenti'!$A$2:$A$500,"&lt;"&amp;DATE($B$2,2+1,1))</f>
        <v/>
      </c>
      <c r="E12" s="11">
        <f>-SUMIFS('Movimenti'!$D$2:$D$500,'Movimenti'!$C$2:$C$500,$A12,'Movimenti'!$A$2:$A$500,"&gt;="&amp;DATE($B$2,3,1),'Movimenti'!$A$2:$A$500,"&lt;"&amp;DATE($B$2,3+1,1))</f>
        <v/>
      </c>
      <c r="F12" s="11">
        <f>-SUMIFS('Movimenti'!$D$2:$D$500,'Movimenti'!$C$2:$C$500,$A12,'Movimenti'!$A$2:$A$500,"&gt;="&amp;DATE($B$2,4,1),'Movimenti'!$A$2:$A$500,"&lt;"&amp;DATE($B$2,4+1,1))</f>
        <v/>
      </c>
      <c r="G12" s="11">
        <f>-SUMIFS('Movimenti'!$D$2:$D$500,'Movimenti'!$C$2:$C$500,$A12,'Movimenti'!$A$2:$A$500,"&gt;="&amp;DATE($B$2,5,1),'Movimenti'!$A$2:$A$500,"&lt;"&amp;DATE($B$2,5+1,1))</f>
        <v/>
      </c>
      <c r="H12" s="11">
        <f>-SUMIFS('Movimenti'!$D$2:$D$500,'Movimenti'!$C$2:$C$500,$A12,'Movimenti'!$A$2:$A$500,"&gt;="&amp;DATE($B$2,6,1),'Movimenti'!$A$2:$A$500,"&lt;"&amp;DATE($B$2,6+1,1))</f>
        <v/>
      </c>
      <c r="I12" s="11">
        <f>-SUMIFS('Movimenti'!$D$2:$D$500,'Movimenti'!$C$2:$C$500,$A12,'Movimenti'!$A$2:$A$500,"&gt;="&amp;DATE($B$2,7,1),'Movimenti'!$A$2:$A$500,"&lt;"&amp;DATE($B$2,7+1,1))</f>
        <v/>
      </c>
      <c r="J12" s="11">
        <f>-SUMIFS('Movimenti'!$D$2:$D$500,'Movimenti'!$C$2:$C$500,$A12,'Movimenti'!$A$2:$A$500,"&gt;="&amp;DATE($B$2,8,1),'Movimenti'!$A$2:$A$500,"&lt;"&amp;DATE($B$2,8+1,1))</f>
        <v/>
      </c>
      <c r="K12" s="11">
        <f>-SUMIFS('Movimenti'!$D$2:$D$500,'Movimenti'!$C$2:$C$500,$A12,'Movimenti'!$A$2:$A$500,"&gt;="&amp;DATE($B$2,9,1),'Movimenti'!$A$2:$A$500,"&lt;"&amp;DATE($B$2,9+1,1))</f>
        <v/>
      </c>
      <c r="L12" s="11">
        <f>-SUMIFS('Movimenti'!$D$2:$D$500,'Movimenti'!$C$2:$C$500,$A12,'Movimenti'!$A$2:$A$500,"&gt;="&amp;DATE($B$2,10,1),'Movimenti'!$A$2:$A$500,"&lt;"&amp;DATE($B$2,10+1,1))</f>
        <v/>
      </c>
      <c r="M12" s="11">
        <f>-SUMIFS('Movimenti'!$D$2:$D$500,'Movimenti'!$C$2:$C$500,$A12,'Movimenti'!$A$2:$A$500,"&gt;="&amp;DATE($B$2,11,1),'Movimenti'!$A$2:$A$500,"&lt;"&amp;DATE($B$2,11+1,1))</f>
        <v/>
      </c>
      <c r="N12" s="11">
        <f>-SUMIFS('Movimenti'!$D$2:$D$500,'Movimenti'!$C$2:$C$500,$A12,'Movimenti'!$A$2:$A$500,"&gt;="&amp;DATE($B$2,12,1),'Movimenti'!$A$2:$A$500,"&lt;"&amp;DATE($B$2,12+1,1))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Trasporti</t>
        </is>
      </c>
      <c r="B13" s="10" t="n">
        <v>200</v>
      </c>
      <c r="C13" s="11">
        <f>-SUMIFS('Movimenti'!$D$2:$D$500,'Movimenti'!$C$2:$C$500,$A13,'Movimenti'!$A$2:$A$500,"&gt;="&amp;DATE($B$2,1,1),'Movimenti'!$A$2:$A$500,"&lt;"&amp;DATE($B$2,1+1,1))</f>
        <v/>
      </c>
      <c r="D13" s="11">
        <f>-SUMIFS('Movimenti'!$D$2:$D$500,'Movimenti'!$C$2:$C$500,$A13,'Movimenti'!$A$2:$A$500,"&gt;="&amp;DATE($B$2,2,1),'Movimenti'!$A$2:$A$500,"&lt;"&amp;DATE($B$2,2+1,1))</f>
        <v/>
      </c>
      <c r="E13" s="11">
        <f>-SUMIFS('Movimenti'!$D$2:$D$500,'Movimenti'!$C$2:$C$500,$A13,'Movimenti'!$A$2:$A$500,"&gt;="&amp;DATE($B$2,3,1),'Movimenti'!$A$2:$A$500,"&lt;"&amp;DATE($B$2,3+1,1))</f>
        <v/>
      </c>
      <c r="F13" s="11">
        <f>-SUMIFS('Movimenti'!$D$2:$D$500,'Movimenti'!$C$2:$C$500,$A13,'Movimenti'!$A$2:$A$500,"&gt;="&amp;DATE($B$2,4,1),'Movimenti'!$A$2:$A$500,"&lt;"&amp;DATE($B$2,4+1,1))</f>
        <v/>
      </c>
      <c r="G13" s="11">
        <f>-SUMIFS('Movimenti'!$D$2:$D$500,'Movimenti'!$C$2:$C$500,$A13,'Movimenti'!$A$2:$A$500,"&gt;="&amp;DATE($B$2,5,1),'Movimenti'!$A$2:$A$500,"&lt;"&amp;DATE($B$2,5+1,1))</f>
        <v/>
      </c>
      <c r="H13" s="11">
        <f>-SUMIFS('Movimenti'!$D$2:$D$500,'Movimenti'!$C$2:$C$500,$A13,'Movimenti'!$A$2:$A$500,"&gt;="&amp;DATE($B$2,6,1),'Movimenti'!$A$2:$A$500,"&lt;"&amp;DATE($B$2,6+1,1))</f>
        <v/>
      </c>
      <c r="I13" s="11">
        <f>-SUMIFS('Movimenti'!$D$2:$D$500,'Movimenti'!$C$2:$C$500,$A13,'Movimenti'!$A$2:$A$500,"&gt;="&amp;DATE($B$2,7,1),'Movimenti'!$A$2:$A$500,"&lt;"&amp;DATE($B$2,7+1,1))</f>
        <v/>
      </c>
      <c r="J13" s="11">
        <f>-SUMIFS('Movimenti'!$D$2:$D$500,'Movimenti'!$C$2:$C$500,$A13,'Movimenti'!$A$2:$A$500,"&gt;="&amp;DATE($B$2,8,1),'Movimenti'!$A$2:$A$500,"&lt;"&amp;DATE($B$2,8+1,1))</f>
        <v/>
      </c>
      <c r="K13" s="11">
        <f>-SUMIFS('Movimenti'!$D$2:$D$500,'Movimenti'!$C$2:$C$500,$A13,'Movimenti'!$A$2:$A$500,"&gt;="&amp;DATE($B$2,9,1),'Movimenti'!$A$2:$A$500,"&lt;"&amp;DATE($B$2,9+1,1))</f>
        <v/>
      </c>
      <c r="L13" s="11">
        <f>-SUMIFS('Movimenti'!$D$2:$D$500,'Movimenti'!$C$2:$C$500,$A13,'Movimenti'!$A$2:$A$500,"&gt;="&amp;DATE($B$2,10,1),'Movimenti'!$A$2:$A$500,"&lt;"&amp;DATE($B$2,10+1,1))</f>
        <v/>
      </c>
      <c r="M13" s="11">
        <f>-SUMIFS('Movimenti'!$D$2:$D$500,'Movimenti'!$C$2:$C$500,$A13,'Movimenti'!$A$2:$A$500,"&gt;="&amp;DATE($B$2,11,1),'Movimenti'!$A$2:$A$500,"&lt;"&amp;DATE($B$2,11+1,1))</f>
        <v/>
      </c>
      <c r="N13" s="11">
        <f>-SUMIFS('Movimenti'!$D$2:$D$500,'Movimenti'!$C$2:$C$500,$A13,'Movimenti'!$A$2:$A$500,"&gt;="&amp;DATE($B$2,12,1),'Movimenti'!$A$2:$A$500,"&lt;"&amp;DATE($B$2,12+1,1))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Bollette &amp; servizi</t>
        </is>
      </c>
      <c r="B14" s="10" t="n">
        <v>350</v>
      </c>
      <c r="C14" s="11">
        <f>-SUMIFS('Movimenti'!$D$2:$D$500,'Movimenti'!$C$2:$C$500,$A14,'Movimenti'!$A$2:$A$500,"&gt;="&amp;DATE($B$2,1,1),'Movimenti'!$A$2:$A$500,"&lt;"&amp;DATE($B$2,1+1,1))</f>
        <v/>
      </c>
      <c r="D14" s="11">
        <f>-SUMIFS('Movimenti'!$D$2:$D$500,'Movimenti'!$C$2:$C$500,$A14,'Movimenti'!$A$2:$A$500,"&gt;="&amp;DATE($B$2,2,1),'Movimenti'!$A$2:$A$500,"&lt;"&amp;DATE($B$2,2+1,1))</f>
        <v/>
      </c>
      <c r="E14" s="11">
        <f>-SUMIFS('Movimenti'!$D$2:$D$500,'Movimenti'!$C$2:$C$500,$A14,'Movimenti'!$A$2:$A$500,"&gt;="&amp;DATE($B$2,3,1),'Movimenti'!$A$2:$A$500,"&lt;"&amp;DATE($B$2,3+1,1))</f>
        <v/>
      </c>
      <c r="F14" s="11">
        <f>-SUMIFS('Movimenti'!$D$2:$D$500,'Movimenti'!$C$2:$C$500,$A14,'Movimenti'!$A$2:$A$500,"&gt;="&amp;DATE($B$2,4,1),'Movimenti'!$A$2:$A$500,"&lt;"&amp;DATE($B$2,4+1,1))</f>
        <v/>
      </c>
      <c r="G14" s="11">
        <f>-SUMIFS('Movimenti'!$D$2:$D$500,'Movimenti'!$C$2:$C$500,$A14,'Movimenti'!$A$2:$A$500,"&gt;="&amp;DATE($B$2,5,1),'Movimenti'!$A$2:$A$500,"&lt;"&amp;DATE($B$2,5+1,1))</f>
        <v/>
      </c>
      <c r="H14" s="11">
        <f>-SUMIFS('Movimenti'!$D$2:$D$500,'Movimenti'!$C$2:$C$500,$A14,'Movimenti'!$A$2:$A$500,"&gt;="&amp;DATE($B$2,6,1),'Movimenti'!$A$2:$A$500,"&lt;"&amp;DATE($B$2,6+1,1))</f>
        <v/>
      </c>
      <c r="I14" s="11">
        <f>-SUMIFS('Movimenti'!$D$2:$D$500,'Movimenti'!$C$2:$C$500,$A14,'Movimenti'!$A$2:$A$500,"&gt;="&amp;DATE($B$2,7,1),'Movimenti'!$A$2:$A$500,"&lt;"&amp;DATE($B$2,7+1,1))</f>
        <v/>
      </c>
      <c r="J14" s="11">
        <f>-SUMIFS('Movimenti'!$D$2:$D$500,'Movimenti'!$C$2:$C$500,$A14,'Movimenti'!$A$2:$A$500,"&gt;="&amp;DATE($B$2,8,1),'Movimenti'!$A$2:$A$500,"&lt;"&amp;DATE($B$2,8+1,1))</f>
        <v/>
      </c>
      <c r="K14" s="11">
        <f>-SUMIFS('Movimenti'!$D$2:$D$500,'Movimenti'!$C$2:$C$500,$A14,'Movimenti'!$A$2:$A$500,"&gt;="&amp;DATE($B$2,9,1),'Movimenti'!$A$2:$A$500,"&lt;"&amp;DATE($B$2,9+1,1))</f>
        <v/>
      </c>
      <c r="L14" s="11">
        <f>-SUMIFS('Movimenti'!$D$2:$D$500,'Movimenti'!$C$2:$C$500,$A14,'Movimenti'!$A$2:$A$500,"&gt;="&amp;DATE($B$2,10,1),'Movimenti'!$A$2:$A$500,"&lt;"&amp;DATE($B$2,10+1,1))</f>
        <v/>
      </c>
      <c r="M14" s="11">
        <f>-SUMIFS('Movimenti'!$D$2:$D$500,'Movimenti'!$C$2:$C$500,$A14,'Movimenti'!$A$2:$A$500,"&gt;="&amp;DATE($B$2,11,1),'Movimenti'!$A$2:$A$500,"&lt;"&amp;DATE($B$2,11+1,1))</f>
        <v/>
      </c>
      <c r="N14" s="11">
        <f>-SUMIFS('Movimenti'!$D$2:$D$500,'Movimenti'!$C$2:$C$500,$A14,'Movimenti'!$A$2:$A$500,"&gt;="&amp;DATE($B$2,12,1),'Movimenti'!$A$2:$A$500,"&lt;"&amp;DATE($B$2,12+1,1))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Tempo libero</t>
        </is>
      </c>
      <c r="B15" s="10" t="n">
        <v>100</v>
      </c>
      <c r="C15" s="11">
        <f>-SUMIFS('Movimenti'!$D$2:$D$500,'Movimenti'!$C$2:$C$500,$A15,'Movimenti'!$A$2:$A$500,"&gt;="&amp;DATE($B$2,1,1),'Movimenti'!$A$2:$A$500,"&lt;"&amp;DATE($B$2,1+1,1))</f>
        <v/>
      </c>
      <c r="D15" s="11">
        <f>-SUMIFS('Movimenti'!$D$2:$D$500,'Movimenti'!$C$2:$C$500,$A15,'Movimenti'!$A$2:$A$500,"&gt;="&amp;DATE($B$2,2,1),'Movimenti'!$A$2:$A$500,"&lt;"&amp;DATE($B$2,2+1,1))</f>
        <v/>
      </c>
      <c r="E15" s="11">
        <f>-SUMIFS('Movimenti'!$D$2:$D$500,'Movimenti'!$C$2:$C$500,$A15,'Movimenti'!$A$2:$A$500,"&gt;="&amp;DATE($B$2,3,1),'Movimenti'!$A$2:$A$500,"&lt;"&amp;DATE($B$2,3+1,1))</f>
        <v/>
      </c>
      <c r="F15" s="11">
        <f>-SUMIFS('Movimenti'!$D$2:$D$500,'Movimenti'!$C$2:$C$500,$A15,'Movimenti'!$A$2:$A$500,"&gt;="&amp;DATE($B$2,4,1),'Movimenti'!$A$2:$A$500,"&lt;"&amp;DATE($B$2,4+1,1))</f>
        <v/>
      </c>
      <c r="G15" s="11">
        <f>-SUMIFS('Movimenti'!$D$2:$D$500,'Movimenti'!$C$2:$C$500,$A15,'Movimenti'!$A$2:$A$500,"&gt;="&amp;DATE($B$2,5,1),'Movimenti'!$A$2:$A$500,"&lt;"&amp;DATE($B$2,5+1,1))</f>
        <v/>
      </c>
      <c r="H15" s="11">
        <f>-SUMIFS('Movimenti'!$D$2:$D$500,'Movimenti'!$C$2:$C$500,$A15,'Movimenti'!$A$2:$A$500,"&gt;="&amp;DATE($B$2,6,1),'Movimenti'!$A$2:$A$500,"&lt;"&amp;DATE($B$2,6+1,1))</f>
        <v/>
      </c>
      <c r="I15" s="11">
        <f>-SUMIFS('Movimenti'!$D$2:$D$500,'Movimenti'!$C$2:$C$500,$A15,'Movimenti'!$A$2:$A$500,"&gt;="&amp;DATE($B$2,7,1),'Movimenti'!$A$2:$A$500,"&lt;"&amp;DATE($B$2,7+1,1))</f>
        <v/>
      </c>
      <c r="J15" s="11">
        <f>-SUMIFS('Movimenti'!$D$2:$D$500,'Movimenti'!$C$2:$C$500,$A15,'Movimenti'!$A$2:$A$500,"&gt;="&amp;DATE($B$2,8,1),'Movimenti'!$A$2:$A$500,"&lt;"&amp;DATE($B$2,8+1,1))</f>
        <v/>
      </c>
      <c r="K15" s="11">
        <f>-SUMIFS('Movimenti'!$D$2:$D$500,'Movimenti'!$C$2:$C$500,$A15,'Movimenti'!$A$2:$A$500,"&gt;="&amp;DATE($B$2,9,1),'Movimenti'!$A$2:$A$500,"&lt;"&amp;DATE($B$2,9+1,1))</f>
        <v/>
      </c>
      <c r="L15" s="11">
        <f>-SUMIFS('Movimenti'!$D$2:$D$500,'Movimenti'!$C$2:$C$500,$A15,'Movimenti'!$A$2:$A$500,"&gt;="&amp;DATE($B$2,10,1),'Movimenti'!$A$2:$A$500,"&lt;"&amp;DATE($B$2,10+1,1))</f>
        <v/>
      </c>
      <c r="M15" s="11">
        <f>-SUMIFS('Movimenti'!$D$2:$D$500,'Movimenti'!$C$2:$C$500,$A15,'Movimenti'!$A$2:$A$500,"&gt;="&amp;DATE($B$2,11,1),'Movimenti'!$A$2:$A$500,"&lt;"&amp;DATE($B$2,11+1,1))</f>
        <v/>
      </c>
      <c r="N15" s="11">
        <f>-SUMIFS('Movimenti'!$D$2:$D$500,'Movimenti'!$C$2:$C$500,$A15,'Movimenti'!$A$2:$A$500,"&gt;="&amp;DATE($B$2,12,1),'Movimenti'!$A$2:$A$500,"&lt;"&amp;DATE($B$2,12+1,1))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Totale entrate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Totale spese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Risparmio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Data</t>
        </is>
      </c>
      <c r="B1" s="13" t="inlineStr">
        <is>
          <t>Descrizione</t>
        </is>
      </c>
      <c r="C1" s="13" t="inlineStr">
        <is>
          <t>Categoria</t>
        </is>
      </c>
      <c r="D1" s="13" t="inlineStr">
        <is>
          <t>Importo</t>
        </is>
      </c>
    </row>
    <row r="2">
      <c r="A2" s="15" t="n">
        <v>46023</v>
      </c>
      <c r="B2" t="inlineStr">
        <is>
          <t>Affitto</t>
        </is>
      </c>
      <c r="C2" t="inlineStr">
        <is>
          <t>Casa</t>
        </is>
      </c>
      <c r="D2" s="16" t="n">
        <v>-1850</v>
      </c>
    </row>
    <row r="3">
      <c r="A3" s="15" t="n">
        <v>46023</v>
      </c>
      <c r="B3" t="inlineStr">
        <is>
          <t>Cassa malati</t>
        </is>
      </c>
      <c r="C3" t="inlineStr">
        <is>
          <t>Salute</t>
        </is>
      </c>
      <c r="D3" s="16" t="n">
        <v>-420</v>
      </c>
    </row>
    <row r="4">
      <c r="A4" s="15" t="n">
        <v>46025</v>
      </c>
      <c r="B4" t="inlineStr">
        <is>
          <t>Spesa</t>
        </is>
      </c>
      <c r="C4" t="inlineStr">
        <is>
          <t>Alimentari</t>
        </is>
      </c>
      <c r="D4" s="16" t="n">
        <v>-180.45</v>
      </c>
    </row>
    <row r="5">
      <c r="A5" s="15" t="n">
        <v>46027</v>
      </c>
      <c r="B5" t="inlineStr">
        <is>
          <t>Abbonamento trasporti</t>
        </is>
      </c>
      <c r="C5" t="inlineStr">
        <is>
          <t>Trasporti</t>
        </is>
      </c>
      <c r="D5" s="16" t="n">
        <v>-185</v>
      </c>
    </row>
    <row r="6">
      <c r="A6" s="15" t="n">
        <v>46029</v>
      </c>
      <c r="B6" t="inlineStr">
        <is>
          <t>Telefono</t>
        </is>
      </c>
      <c r="C6" t="inlineStr">
        <is>
          <t>Bollette &amp; servizi</t>
        </is>
      </c>
      <c r="D6" s="16" t="n">
        <v>-29.9</v>
      </c>
    </row>
    <row r="7">
      <c r="A7" s="15" t="n">
        <v>46032</v>
      </c>
      <c r="B7" t="inlineStr">
        <is>
          <t>Ristorante</t>
        </is>
      </c>
      <c r="C7" t="inlineStr">
        <is>
          <t>Tempo libero</t>
        </is>
      </c>
      <c r="D7" s="16" t="n">
        <v>-64</v>
      </c>
    </row>
    <row r="8">
      <c r="A8" s="15" t="n">
        <v>46037</v>
      </c>
      <c r="B8" t="inlineStr">
        <is>
          <t>Elettricità (trimestre)</t>
        </is>
      </c>
      <c r="C8" t="inlineStr">
        <is>
          <t>Bollette &amp; servizi</t>
        </is>
      </c>
      <c r="D8" s="16" t="n">
        <v>-210</v>
      </c>
    </row>
    <row r="9">
      <c r="A9" s="15" t="n">
        <v>46042</v>
      </c>
      <c r="B9" t="inlineStr">
        <is>
          <t>Dentista</t>
        </is>
      </c>
      <c r="C9" t="inlineStr">
        <is>
          <t>Salute</t>
        </is>
      </c>
      <c r="D9" s="16" t="n">
        <v>-119</v>
      </c>
    </row>
    <row r="10">
      <c r="A10" s="15" t="n">
        <v>46047</v>
      </c>
      <c r="B10" t="inlineStr">
        <is>
          <t>Stipendio</t>
        </is>
      </c>
      <c r="C10" t="inlineStr">
        <is>
          <t>Stipendio</t>
        </is>
      </c>
      <c r="D10" s="16" t="n">
        <v>6200</v>
      </c>
    </row>
    <row r="11">
      <c r="A11" s="15" t="n">
        <v>46053</v>
      </c>
      <c r="B11" t="inlineStr">
        <is>
          <t>Assicurazioni</t>
        </is>
      </c>
      <c r="C11" t="inlineStr">
        <is>
          <t>Bollette &amp; servizi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Stipendio</t>
        </is>
      </c>
    </row>
    <row r="2">
      <c r="A2" t="inlineStr">
        <is>
          <t>Casa</t>
        </is>
      </c>
    </row>
    <row r="3">
      <c r="A3" t="inlineStr">
        <is>
          <t>Salute</t>
        </is>
      </c>
    </row>
    <row r="4">
      <c r="A4" t="inlineStr">
        <is>
          <t>Alimentari</t>
        </is>
      </c>
    </row>
    <row r="5">
      <c r="A5" t="inlineStr">
        <is>
          <t>Trasporti</t>
        </is>
      </c>
    </row>
    <row r="6">
      <c r="A6" t="inlineStr">
        <is>
          <t>Bollette &amp; servizi</t>
        </is>
      </c>
    </row>
    <row r="7">
      <c r="A7" t="inlineStr">
        <is>
          <t>Tempo libero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